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xelpastors/Documents/Beratung/Webseite/"/>
    </mc:Choice>
  </mc:AlternateContent>
  <xr:revisionPtr revIDLastSave="0" documentId="8_{6D765899-EB5F-7245-BECF-5AD27147F80E}" xr6:coauthVersionLast="36" xr6:coauthVersionMax="36" xr10:uidLastSave="{00000000-0000-0000-0000-000000000000}"/>
  <bookViews>
    <workbookView xWindow="0" yWindow="460" windowWidth="28800" windowHeight="16560" xr2:uid="{3D3AEA3E-57E9-439A-9510-696387FB862A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9" i="1"/>
  <c r="I11" i="1"/>
  <c r="D12" i="1" s="1"/>
  <c r="D17" i="1" s="1"/>
  <c r="I10" i="1"/>
  <c r="K7" i="1" l="1"/>
  <c r="K5" i="1"/>
  <c r="I27" i="1" l="1"/>
  <c r="I36" i="1" s="1"/>
  <c r="I31" i="1"/>
  <c r="D38" i="1" s="1"/>
  <c r="O30" i="1" l="1"/>
  <c r="O28" i="1"/>
  <c r="O26" i="1"/>
  <c r="M32" i="1"/>
  <c r="I30" i="1"/>
  <c r="I28" i="1"/>
  <c r="O32" i="1" l="1"/>
  <c r="D40" i="1"/>
</calcChain>
</file>

<file path=xl/sharedStrings.xml><?xml version="1.0" encoding="utf-8"?>
<sst xmlns="http://schemas.openxmlformats.org/spreadsheetml/2006/main" count="32" uniqueCount="24">
  <si>
    <t>Aktien</t>
  </si>
  <si>
    <t>Quote</t>
  </si>
  <si>
    <t>Rendite</t>
  </si>
  <si>
    <t>Renten</t>
  </si>
  <si>
    <t>gesucht:</t>
  </si>
  <si>
    <t>Mindestaktienquote</t>
  </si>
  <si>
    <t>mit</t>
  </si>
  <si>
    <t>Mindestaktienquote:</t>
  </si>
  <si>
    <t>Gold/Liquidität</t>
  </si>
  <si>
    <t>Anleihen</t>
  </si>
  <si>
    <t>angenommene Rendite in %</t>
  </si>
  <si>
    <t>Anleihenquote</t>
  </si>
  <si>
    <t>Anleihenquote:</t>
  </si>
  <si>
    <t>erwartete Inflationsrate:</t>
  </si>
  <si>
    <t>Renditeziel in % (nominal und vor Steuern)</t>
  </si>
  <si>
    <t>geplante Ertragsmarge (mind.):</t>
  </si>
  <si>
    <t>geplante reale Ertragsmarge:</t>
  </si>
  <si>
    <t>Steuersatz:</t>
  </si>
  <si>
    <t>Renditeziel in % (nominal, v.St.)</t>
  </si>
  <si>
    <t>Eingabefelder</t>
  </si>
  <si>
    <t>Ergebnisfelder</t>
  </si>
  <si>
    <t>Ermittlung der optimalen Vermögensallokation</t>
  </si>
  <si>
    <t>1.) Nominaler Ertragsanspruch (Bruttoverzinsung vor Inflations und Steuern):</t>
  </si>
  <si>
    <t>2.) Ableitung der Quoten für Aktien und Anleihen (Allokation)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</si>
</sst>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1" fillId="2" borderId="0" xfId="0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2" fillId="0" borderId="0" xfId="0" applyFont="1" applyProtection="1"/>
    <xf numFmtId="0" fontId="1" fillId="0" borderId="0" xfId="0" applyFont="1" applyProtection="1"/>
    <xf numFmtId="2" fontId="1" fillId="0" borderId="0" xfId="0" applyNumberFormat="1" applyFont="1" applyAlignment="1" applyProtection="1">
      <alignment horizontal="center"/>
    </xf>
    <xf numFmtId="2" fontId="1" fillId="3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0" fillId="0" borderId="0" xfId="0" applyNumberFormat="1" applyProtection="1"/>
    <xf numFmtId="10" fontId="1" fillId="3" borderId="0" xfId="0" applyNumberFormat="1" applyFont="1" applyFill="1" applyProtection="1"/>
    <xf numFmtId="164" fontId="1" fillId="3" borderId="0" xfId="0" applyNumberFormat="1" applyFont="1" applyFill="1" applyProtection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NumberFormat="1" applyFont="1"/>
    <xf numFmtId="2" fontId="5" fillId="0" borderId="0" xfId="0" applyNumberFormat="1" applyFont="1" applyAlignment="1">
      <alignment horizont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4CC8-7397-444B-8562-2886B81F16FD}">
  <sheetPr>
    <pageSetUpPr fitToPage="1"/>
  </sheetPr>
  <dimension ref="A1:O41"/>
  <sheetViews>
    <sheetView tabSelected="1" workbookViewId="0">
      <selection activeCell="G15" sqref="G15"/>
    </sheetView>
  </sheetViews>
  <sheetFormatPr baseColWidth="10" defaultRowHeight="15" x14ac:dyDescent="0.2"/>
  <cols>
    <col min="2" max="2" width="25.6640625" customWidth="1"/>
    <col min="3" max="3" width="21.5" customWidth="1"/>
    <col min="6" max="6" width="12.1640625" customWidth="1"/>
    <col min="12" max="12" width="13.1640625" customWidth="1"/>
    <col min="13" max="13" width="11.1640625" customWidth="1"/>
  </cols>
  <sheetData>
    <row r="1" spans="1:15" x14ac:dyDescent="0.2">
      <c r="A1" s="3"/>
      <c r="B1" s="9"/>
      <c r="C1" s="9"/>
      <c r="D1" s="9"/>
      <c r="E1" s="9"/>
      <c r="F1" s="9"/>
      <c r="G1" s="3"/>
      <c r="H1" s="25"/>
      <c r="I1" s="25"/>
      <c r="J1" s="25"/>
      <c r="K1" s="25"/>
      <c r="L1" s="25"/>
      <c r="M1" s="25"/>
      <c r="N1" s="25"/>
      <c r="O1" s="25"/>
    </row>
    <row r="2" spans="1:15" ht="19" x14ac:dyDescent="0.25">
      <c r="A2" s="3"/>
      <c r="B2" s="10" t="s">
        <v>21</v>
      </c>
      <c r="C2" s="11"/>
      <c r="D2" s="12"/>
      <c r="E2" s="12"/>
      <c r="F2" s="12"/>
      <c r="G2" s="3"/>
      <c r="H2" s="25"/>
      <c r="I2" s="25"/>
      <c r="J2" s="25"/>
      <c r="K2" s="25"/>
      <c r="L2" s="25"/>
      <c r="M2" s="25"/>
      <c r="N2" s="25"/>
      <c r="O2" s="25"/>
    </row>
    <row r="3" spans="1:15" x14ac:dyDescent="0.2">
      <c r="A3" s="3"/>
      <c r="B3" s="9"/>
      <c r="C3" s="9"/>
      <c r="D3" s="9"/>
      <c r="E3" s="9"/>
      <c r="F3" s="9"/>
      <c r="G3" s="3"/>
      <c r="H3" s="25"/>
      <c r="I3" s="25"/>
      <c r="J3" s="25"/>
      <c r="K3" s="25"/>
      <c r="L3" s="25"/>
      <c r="M3" s="25"/>
      <c r="N3" s="25"/>
      <c r="O3" s="25"/>
    </row>
    <row r="4" spans="1:15" ht="19" x14ac:dyDescent="0.25">
      <c r="A4" s="3"/>
      <c r="B4" s="13" t="s">
        <v>22</v>
      </c>
      <c r="C4" s="13"/>
      <c r="D4" s="13"/>
      <c r="E4" s="9"/>
      <c r="F4" s="9"/>
      <c r="G4" s="3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3"/>
      <c r="B5" s="9"/>
      <c r="C5" s="9"/>
      <c r="D5" s="9"/>
      <c r="E5" s="9"/>
      <c r="F5" s="9"/>
      <c r="G5" s="3"/>
      <c r="H5" s="25"/>
      <c r="I5" s="25"/>
      <c r="J5" s="25"/>
      <c r="K5" s="25">
        <f>+D6+D8-(D8*I11)</f>
        <v>2.53125</v>
      </c>
      <c r="L5" s="25"/>
      <c r="M5" s="25"/>
      <c r="N5" s="25"/>
      <c r="O5" s="25"/>
    </row>
    <row r="6" spans="1:15" x14ac:dyDescent="0.2">
      <c r="A6" s="3"/>
      <c r="B6" s="14" t="s">
        <v>16</v>
      </c>
      <c r="C6" s="9"/>
      <c r="D6" s="1">
        <v>0.75</v>
      </c>
      <c r="E6" s="3"/>
      <c r="F6" s="5" t="s">
        <v>19</v>
      </c>
      <c r="G6" s="3"/>
      <c r="H6" s="25"/>
      <c r="I6" s="25"/>
      <c r="J6" s="25"/>
      <c r="K6" s="25"/>
      <c r="L6" s="25"/>
      <c r="M6" s="25"/>
      <c r="N6" s="25"/>
      <c r="O6" s="25"/>
    </row>
    <row r="7" spans="1:15" x14ac:dyDescent="0.2">
      <c r="A7" s="3"/>
      <c r="B7" s="14"/>
      <c r="C7" s="9"/>
      <c r="D7" s="6"/>
      <c r="E7" s="3"/>
      <c r="F7" s="3"/>
      <c r="G7" s="3"/>
      <c r="H7" s="25"/>
      <c r="I7" s="25"/>
      <c r="J7" s="25"/>
      <c r="K7" s="25">
        <f>1-I11</f>
        <v>0.71250000000000002</v>
      </c>
      <c r="L7" s="25"/>
      <c r="M7" s="25"/>
      <c r="N7" s="25"/>
      <c r="O7" s="25"/>
    </row>
    <row r="8" spans="1:15" x14ac:dyDescent="0.2">
      <c r="A8" s="3"/>
      <c r="B8" s="14" t="s">
        <v>13</v>
      </c>
      <c r="C8" s="9"/>
      <c r="D8" s="1">
        <v>2.5</v>
      </c>
      <c r="E8" s="3"/>
      <c r="F8" s="7" t="s">
        <v>20</v>
      </c>
      <c r="G8" s="3"/>
      <c r="H8" s="25"/>
      <c r="I8" s="25"/>
      <c r="J8" s="25"/>
      <c r="K8" s="25"/>
      <c r="L8" s="25"/>
      <c r="M8" s="25"/>
      <c r="N8" s="25"/>
      <c r="O8" s="25"/>
    </row>
    <row r="9" spans="1:15" x14ac:dyDescent="0.2">
      <c r="A9" s="3"/>
      <c r="B9" s="14"/>
      <c r="C9" s="9"/>
      <c r="D9" s="6"/>
      <c r="E9" s="3"/>
      <c r="F9" s="3"/>
      <c r="G9" s="3"/>
      <c r="H9" s="25"/>
      <c r="I9" s="25"/>
      <c r="J9" s="25"/>
      <c r="K9" s="25"/>
      <c r="L9" s="25"/>
      <c r="M9" s="25"/>
      <c r="N9" s="25"/>
      <c r="O9" s="25"/>
    </row>
    <row r="10" spans="1:15" x14ac:dyDescent="0.2">
      <c r="A10" s="3"/>
      <c r="B10" s="14" t="s">
        <v>17</v>
      </c>
      <c r="C10" s="9"/>
      <c r="D10" s="1">
        <v>28.75</v>
      </c>
      <c r="E10" s="3"/>
      <c r="F10" s="3"/>
      <c r="G10" s="3"/>
      <c r="H10" s="25"/>
      <c r="I10" s="25">
        <f>1-D10/100</f>
        <v>0.71250000000000002</v>
      </c>
      <c r="J10" s="25"/>
      <c r="K10" s="25"/>
      <c r="L10" s="25"/>
      <c r="M10" s="25"/>
      <c r="N10" s="25"/>
      <c r="O10" s="25"/>
    </row>
    <row r="11" spans="1:15" x14ac:dyDescent="0.2">
      <c r="A11" s="3"/>
      <c r="B11" s="14"/>
      <c r="C11" s="9"/>
      <c r="D11" s="6"/>
      <c r="E11" s="3"/>
      <c r="F11" s="3"/>
      <c r="G11" s="3"/>
      <c r="H11" s="25"/>
      <c r="I11" s="25">
        <f>+D10/100</f>
        <v>0.28749999999999998</v>
      </c>
      <c r="J11" s="25"/>
      <c r="K11" s="25"/>
      <c r="L11" s="25"/>
      <c r="M11" s="25"/>
      <c r="N11" s="25"/>
      <c r="O11" s="25"/>
    </row>
    <row r="12" spans="1:15" x14ac:dyDescent="0.2">
      <c r="A12" s="3"/>
      <c r="B12" s="14" t="s">
        <v>18</v>
      </c>
      <c r="C12" s="9"/>
      <c r="D12" s="15">
        <f>+(D6+D8-(D8*I11))/(1-I11)</f>
        <v>3.5526315789473681</v>
      </c>
      <c r="E12" s="3"/>
      <c r="F12" s="3"/>
      <c r="G12" s="3"/>
      <c r="H12" s="25"/>
      <c r="I12" s="25"/>
      <c r="J12" s="25"/>
      <c r="K12" s="25"/>
      <c r="L12" s="25"/>
      <c r="M12" s="25"/>
      <c r="N12" s="25"/>
      <c r="O12" s="25"/>
    </row>
    <row r="13" spans="1:15" x14ac:dyDescent="0.2">
      <c r="A13" s="3"/>
      <c r="B13" s="14"/>
      <c r="C13" s="9"/>
      <c r="D13" s="15"/>
      <c r="E13" s="9"/>
      <c r="F13" s="9"/>
      <c r="G13" s="3"/>
      <c r="H13" s="25"/>
      <c r="I13" s="25"/>
      <c r="J13" s="25"/>
      <c r="K13" s="25"/>
      <c r="L13" s="25"/>
      <c r="M13" s="25"/>
      <c r="N13" s="25"/>
      <c r="O13" s="25"/>
    </row>
    <row r="14" spans="1:15" x14ac:dyDescent="0.2">
      <c r="A14" s="3"/>
      <c r="B14" s="9"/>
      <c r="C14" s="9"/>
      <c r="D14" s="9"/>
      <c r="E14" s="9"/>
      <c r="F14" s="9"/>
      <c r="G14" s="3"/>
      <c r="H14" s="25"/>
      <c r="I14" s="25"/>
      <c r="J14" s="25"/>
      <c r="K14" s="25"/>
      <c r="L14" s="25"/>
      <c r="M14" s="25"/>
      <c r="N14" s="25"/>
      <c r="O14" s="25"/>
    </row>
    <row r="15" spans="1:15" ht="19" x14ac:dyDescent="0.25">
      <c r="A15" s="3"/>
      <c r="B15" s="13" t="s">
        <v>23</v>
      </c>
      <c r="C15" s="13"/>
      <c r="D15" s="13"/>
      <c r="E15" s="9"/>
      <c r="F15" s="9"/>
      <c r="G15" s="3"/>
      <c r="H15" s="25"/>
      <c r="I15" s="25"/>
      <c r="J15" s="25"/>
      <c r="K15" s="25"/>
      <c r="L15" s="25"/>
      <c r="M15" s="25"/>
      <c r="N15" s="25"/>
      <c r="O15" s="25"/>
    </row>
    <row r="16" spans="1:15" ht="19" x14ac:dyDescent="0.25">
      <c r="A16" s="3"/>
      <c r="B16" s="10"/>
      <c r="C16" s="10"/>
      <c r="D16" s="10"/>
      <c r="E16" s="10"/>
      <c r="F16" s="10"/>
      <c r="G16" s="4"/>
      <c r="H16" s="26"/>
      <c r="I16" s="26"/>
      <c r="J16" s="25"/>
      <c r="K16" s="25"/>
      <c r="L16" s="27"/>
      <c r="M16" s="27"/>
      <c r="N16" s="27"/>
      <c r="O16" s="27"/>
    </row>
    <row r="17" spans="1:15" x14ac:dyDescent="0.2">
      <c r="A17" s="3"/>
      <c r="B17" s="14" t="s">
        <v>14</v>
      </c>
      <c r="C17" s="9"/>
      <c r="D17" s="16">
        <f>+D12</f>
        <v>3.5526315789473681</v>
      </c>
      <c r="E17" s="17"/>
      <c r="F17" s="17"/>
      <c r="G17" s="8"/>
      <c r="H17" s="25"/>
      <c r="I17" s="28">
        <v>1</v>
      </c>
      <c r="J17" s="25"/>
      <c r="K17" s="25"/>
      <c r="L17" s="25"/>
      <c r="M17" s="25"/>
      <c r="N17" s="25"/>
      <c r="O17" s="25"/>
    </row>
    <row r="18" spans="1:15" x14ac:dyDescent="0.2">
      <c r="A18" s="3"/>
      <c r="B18" s="14"/>
      <c r="C18" s="9"/>
      <c r="D18" s="18"/>
      <c r="E18" s="17"/>
      <c r="F18" s="17"/>
      <c r="G18" s="8"/>
      <c r="H18" s="25"/>
      <c r="I18" s="28"/>
      <c r="J18" s="25"/>
      <c r="K18" s="25"/>
      <c r="L18" s="25"/>
      <c r="M18" s="25"/>
      <c r="N18" s="25"/>
      <c r="O18" s="25"/>
    </row>
    <row r="19" spans="1:15" x14ac:dyDescent="0.2">
      <c r="A19" s="3"/>
      <c r="B19" s="14" t="s">
        <v>13</v>
      </c>
      <c r="C19" s="9"/>
      <c r="D19" s="19">
        <f>+D8</f>
        <v>2.5</v>
      </c>
      <c r="E19" s="17"/>
      <c r="F19" s="17"/>
      <c r="G19" s="8"/>
      <c r="H19" s="25"/>
      <c r="I19" s="28"/>
      <c r="J19" s="25"/>
      <c r="K19" s="25"/>
      <c r="L19" s="25"/>
      <c r="M19" s="25"/>
      <c r="N19" s="25"/>
      <c r="O19" s="25"/>
    </row>
    <row r="20" spans="1:15" x14ac:dyDescent="0.2">
      <c r="A20" s="3"/>
      <c r="B20" s="14"/>
      <c r="C20" s="9"/>
      <c r="D20" s="18"/>
      <c r="E20" s="17"/>
      <c r="F20" s="17"/>
      <c r="G20" s="8"/>
      <c r="H20" s="25"/>
      <c r="I20" s="28"/>
      <c r="J20" s="25"/>
      <c r="K20" s="25"/>
      <c r="L20" s="25"/>
      <c r="M20" s="25"/>
      <c r="N20" s="25"/>
      <c r="O20" s="25"/>
    </row>
    <row r="21" spans="1:15" x14ac:dyDescent="0.2">
      <c r="A21" s="3"/>
      <c r="B21" s="14" t="s">
        <v>15</v>
      </c>
      <c r="C21" s="9"/>
      <c r="D21" s="19">
        <f>+D6</f>
        <v>0.75</v>
      </c>
      <c r="E21" s="17"/>
      <c r="F21" s="17"/>
      <c r="G21" s="8"/>
      <c r="H21" s="25"/>
      <c r="I21" s="28"/>
      <c r="J21" s="25"/>
      <c r="K21" s="25"/>
      <c r="L21" s="25"/>
      <c r="M21" s="25"/>
      <c r="N21" s="25"/>
      <c r="O21" s="25"/>
    </row>
    <row r="22" spans="1:15" x14ac:dyDescent="0.2">
      <c r="A22" s="3"/>
      <c r="B22" s="14"/>
      <c r="C22" s="9"/>
      <c r="D22" s="18"/>
      <c r="E22" s="17"/>
      <c r="F22" s="17"/>
      <c r="G22" s="8"/>
      <c r="H22" s="25"/>
      <c r="I22" s="28"/>
      <c r="J22" s="25"/>
      <c r="K22" s="25"/>
      <c r="L22" s="25"/>
      <c r="M22" s="25"/>
      <c r="N22" s="25"/>
      <c r="O22" s="25"/>
    </row>
    <row r="23" spans="1:15" x14ac:dyDescent="0.2">
      <c r="A23" s="3"/>
      <c r="B23" s="14"/>
      <c r="C23" s="9"/>
      <c r="D23" s="18"/>
      <c r="E23" s="17"/>
      <c r="F23" s="17"/>
      <c r="G23" s="8"/>
      <c r="H23" s="25"/>
      <c r="I23" s="28"/>
      <c r="J23" s="25"/>
      <c r="K23" s="25"/>
      <c r="L23" s="25"/>
      <c r="M23" s="25"/>
      <c r="N23" s="25"/>
      <c r="O23" s="25"/>
    </row>
    <row r="24" spans="1:15" x14ac:dyDescent="0.2">
      <c r="A24" s="3"/>
      <c r="B24" s="14" t="s">
        <v>0</v>
      </c>
      <c r="C24" s="20" t="s">
        <v>1</v>
      </c>
      <c r="D24" s="21"/>
      <c r="E24" s="3"/>
      <c r="F24" s="3"/>
      <c r="G24" s="3"/>
      <c r="H24" s="25"/>
      <c r="I24" s="25"/>
      <c r="J24" s="25"/>
      <c r="K24" s="25"/>
      <c r="L24" s="25"/>
      <c r="M24" s="29" t="s">
        <v>1</v>
      </c>
      <c r="N24" s="29" t="s">
        <v>2</v>
      </c>
      <c r="O24" s="25"/>
    </row>
    <row r="25" spans="1:15" x14ac:dyDescent="0.2">
      <c r="A25" s="3"/>
      <c r="B25" s="9"/>
      <c r="C25" s="20" t="s">
        <v>10</v>
      </c>
      <c r="D25" s="2">
        <v>6.5</v>
      </c>
      <c r="E25" s="6"/>
      <c r="F25" s="6"/>
      <c r="G25" s="6"/>
      <c r="H25" s="25"/>
      <c r="I25" s="25"/>
      <c r="J25" s="25"/>
      <c r="K25" s="25"/>
      <c r="L25" s="25"/>
      <c r="M25" s="25"/>
      <c r="N25" s="25"/>
      <c r="O25" s="25"/>
    </row>
    <row r="26" spans="1:15" x14ac:dyDescent="0.2">
      <c r="A26" s="3"/>
      <c r="B26" s="9"/>
      <c r="C26" s="20"/>
      <c r="D26" s="22"/>
      <c r="E26" s="6"/>
      <c r="F26" s="6"/>
      <c r="G26" s="6"/>
      <c r="H26" s="25"/>
      <c r="I26" s="25"/>
      <c r="J26" s="25"/>
      <c r="K26" s="25"/>
      <c r="L26" s="30" t="s">
        <v>0</v>
      </c>
      <c r="M26" s="31">
        <v>43.1</v>
      </c>
      <c r="N26" s="31">
        <v>6.5</v>
      </c>
      <c r="O26" s="32">
        <f>+N26*(M26/100)</f>
        <v>2.8014999999999999</v>
      </c>
    </row>
    <row r="27" spans="1:15" x14ac:dyDescent="0.2">
      <c r="A27" s="3"/>
      <c r="B27" s="14" t="s">
        <v>9</v>
      </c>
      <c r="C27" s="20" t="s">
        <v>1</v>
      </c>
      <c r="D27" s="21"/>
      <c r="E27" s="6"/>
      <c r="F27" s="6"/>
      <c r="G27" s="6"/>
      <c r="H27" s="25" t="s">
        <v>6</v>
      </c>
      <c r="I27" s="33">
        <f>(100-D30)/100</f>
        <v>0.85</v>
      </c>
      <c r="J27" s="25"/>
      <c r="K27" s="25"/>
      <c r="L27" s="25"/>
      <c r="M27" s="31"/>
      <c r="N27" s="31"/>
      <c r="O27" s="32"/>
    </row>
    <row r="28" spans="1:15" x14ac:dyDescent="0.2">
      <c r="A28" s="3"/>
      <c r="B28" s="9"/>
      <c r="C28" s="20" t="s">
        <v>10</v>
      </c>
      <c r="D28" s="2">
        <v>2</v>
      </c>
      <c r="E28" s="6"/>
      <c r="F28" s="6"/>
      <c r="G28" s="6"/>
      <c r="H28" s="25"/>
      <c r="I28" s="33">
        <f>100*D28/100</f>
        <v>2</v>
      </c>
      <c r="J28" s="25"/>
      <c r="K28" s="25"/>
      <c r="L28" s="30" t="s">
        <v>3</v>
      </c>
      <c r="M28" s="31">
        <v>41.9</v>
      </c>
      <c r="N28" s="31">
        <v>2.5</v>
      </c>
      <c r="O28" s="32">
        <f>+N28*(M28/100)</f>
        <v>1.0474999999999999</v>
      </c>
    </row>
    <row r="29" spans="1:15" x14ac:dyDescent="0.2">
      <c r="A29" s="3"/>
      <c r="B29" s="9"/>
      <c r="C29" s="9"/>
      <c r="D29" s="22"/>
      <c r="E29" s="3"/>
      <c r="F29" s="3"/>
      <c r="G29" s="3"/>
      <c r="H29" s="25"/>
      <c r="I29" s="25"/>
      <c r="J29" s="25"/>
      <c r="K29" s="25"/>
      <c r="L29" s="25"/>
      <c r="M29" s="31"/>
      <c r="N29" s="31"/>
      <c r="O29" s="32"/>
    </row>
    <row r="30" spans="1:15" x14ac:dyDescent="0.2">
      <c r="A30" s="3"/>
      <c r="B30" s="14" t="s">
        <v>8</v>
      </c>
      <c r="C30" s="20" t="s">
        <v>1</v>
      </c>
      <c r="D30" s="2">
        <v>15</v>
      </c>
      <c r="E30" s="3"/>
      <c r="F30" s="3"/>
      <c r="G30" s="3"/>
      <c r="H30" s="25"/>
      <c r="I30" s="25">
        <f>+(D30/100*D28/100)</f>
        <v>3.0000000000000001E-3</v>
      </c>
      <c r="J30" s="25"/>
      <c r="K30" s="25"/>
      <c r="L30" s="30" t="s">
        <v>8</v>
      </c>
      <c r="M30" s="31">
        <v>15</v>
      </c>
      <c r="N30" s="31">
        <v>1</v>
      </c>
      <c r="O30" s="32">
        <f>+N30*(M30/100)</f>
        <v>0.15</v>
      </c>
    </row>
    <row r="31" spans="1:15" ht="17" customHeight="1" x14ac:dyDescent="0.2">
      <c r="A31" s="3"/>
      <c r="B31" s="9"/>
      <c r="C31" s="20" t="s">
        <v>10</v>
      </c>
      <c r="D31" s="2">
        <v>1</v>
      </c>
      <c r="E31" s="6"/>
      <c r="F31" s="6"/>
      <c r="G31" s="6"/>
      <c r="H31" s="25"/>
      <c r="I31" s="25">
        <f>+(D30*D31)/100</f>
        <v>0.15</v>
      </c>
      <c r="J31" s="25"/>
      <c r="K31" s="25"/>
      <c r="L31" s="25"/>
      <c r="M31" s="25"/>
      <c r="N31" s="25"/>
      <c r="O31" s="31"/>
    </row>
    <row r="32" spans="1:15" x14ac:dyDescent="0.2">
      <c r="A32" s="3"/>
      <c r="B32" s="9"/>
      <c r="C32" s="9"/>
      <c r="D32" s="9"/>
      <c r="E32" s="3"/>
      <c r="F32" s="3"/>
      <c r="G32" s="3"/>
      <c r="H32" s="25"/>
      <c r="I32" s="25"/>
      <c r="J32" s="25"/>
      <c r="K32" s="25"/>
      <c r="L32" s="25"/>
      <c r="M32" s="31">
        <f>SUM(M26:M30)</f>
        <v>100</v>
      </c>
      <c r="N32" s="25"/>
      <c r="O32" s="34">
        <f>SUM(O26:O30)</f>
        <v>3.9989999999999997</v>
      </c>
    </row>
    <row r="33" spans="1:15" x14ac:dyDescent="0.2">
      <c r="A33" s="3"/>
      <c r="B33" s="9"/>
      <c r="C33" s="9"/>
      <c r="D33" s="9"/>
      <c r="E33" s="3"/>
      <c r="F33" s="3"/>
      <c r="G33" s="3"/>
      <c r="H33" s="25"/>
      <c r="I33" s="25"/>
      <c r="J33" s="25"/>
      <c r="K33" s="25"/>
      <c r="L33" s="25"/>
      <c r="M33" s="25"/>
      <c r="N33" s="25"/>
      <c r="O33" s="25"/>
    </row>
    <row r="34" spans="1:15" x14ac:dyDescent="0.2">
      <c r="A34" s="3"/>
      <c r="B34" s="9" t="s">
        <v>4</v>
      </c>
      <c r="C34" s="9" t="s">
        <v>5</v>
      </c>
      <c r="D34" s="9"/>
      <c r="E34" s="3"/>
      <c r="F34" s="3"/>
      <c r="G34" s="3"/>
      <c r="H34" s="25"/>
      <c r="I34" s="25"/>
      <c r="J34" s="25"/>
      <c r="K34" s="25"/>
      <c r="L34" s="25"/>
      <c r="M34" s="25"/>
      <c r="N34" s="25"/>
      <c r="O34" s="25"/>
    </row>
    <row r="35" spans="1:15" x14ac:dyDescent="0.2">
      <c r="A35" s="3"/>
      <c r="B35" s="9"/>
      <c r="C35" s="9" t="s">
        <v>11</v>
      </c>
      <c r="D35" s="9"/>
      <c r="E35" s="3"/>
      <c r="F35" s="3"/>
      <c r="G35" s="3"/>
      <c r="H35" s="25"/>
      <c r="I35" s="25"/>
      <c r="J35" s="25"/>
      <c r="K35" s="25"/>
      <c r="L35" s="25"/>
      <c r="M35" s="25"/>
      <c r="N35" s="25"/>
      <c r="O35" s="25"/>
    </row>
    <row r="36" spans="1:15" x14ac:dyDescent="0.2">
      <c r="A36" s="3"/>
      <c r="B36" s="9"/>
      <c r="C36" s="9"/>
      <c r="D36" s="9"/>
      <c r="E36" s="3"/>
      <c r="F36" s="3"/>
      <c r="G36" s="3"/>
      <c r="H36" s="25"/>
      <c r="I36" s="25">
        <f>+D28*I27</f>
        <v>1.7</v>
      </c>
      <c r="J36" s="25"/>
      <c r="K36" s="25"/>
      <c r="L36" s="25"/>
      <c r="M36" s="25"/>
      <c r="N36" s="25"/>
      <c r="O36" s="25"/>
    </row>
    <row r="37" spans="1:15" x14ac:dyDescent="0.2">
      <c r="A37" s="3"/>
      <c r="B37" s="9"/>
      <c r="C37" s="9"/>
      <c r="D37" s="9"/>
      <c r="E37" s="3"/>
      <c r="F37" s="3"/>
      <c r="G37" s="3"/>
      <c r="H37" s="25"/>
      <c r="I37" s="25"/>
      <c r="J37" s="25"/>
      <c r="K37" s="25"/>
      <c r="L37" s="25"/>
      <c r="M37" s="25"/>
      <c r="N37" s="25"/>
      <c r="O37" s="25"/>
    </row>
    <row r="38" spans="1:15" x14ac:dyDescent="0.2">
      <c r="A38" s="3"/>
      <c r="B38" s="9" t="s">
        <v>7</v>
      </c>
      <c r="C38" s="9"/>
      <c r="D38" s="23">
        <f>+(D17-I31-D28*I27)/(D25-D28)</f>
        <v>0.37836257309941518</v>
      </c>
      <c r="E38" s="3"/>
      <c r="F38" s="3"/>
      <c r="G38" s="3"/>
      <c r="H38" s="25"/>
      <c r="I38" s="25"/>
      <c r="J38" s="25"/>
      <c r="K38" s="25"/>
      <c r="L38" s="25"/>
      <c r="M38" s="25"/>
      <c r="N38" s="25"/>
      <c r="O38" s="25"/>
    </row>
    <row r="39" spans="1:15" x14ac:dyDescent="0.2">
      <c r="A39" s="3"/>
      <c r="B39" s="9"/>
      <c r="C39" s="9"/>
      <c r="D39" s="9"/>
      <c r="E39" s="3"/>
      <c r="F39" s="3"/>
      <c r="G39" s="3"/>
      <c r="H39" s="25"/>
      <c r="I39" s="25"/>
      <c r="J39" s="25"/>
      <c r="K39" s="25"/>
      <c r="L39" s="25"/>
      <c r="M39" s="25"/>
      <c r="N39" s="25"/>
      <c r="O39" s="25"/>
    </row>
    <row r="40" spans="1:15" x14ac:dyDescent="0.2">
      <c r="A40" s="3"/>
      <c r="B40" s="9" t="s">
        <v>12</v>
      </c>
      <c r="C40" s="9"/>
      <c r="D40" s="24">
        <f>+I17-D38-D30/100</f>
        <v>0.47163742690058486</v>
      </c>
      <c r="E40" s="3"/>
      <c r="F40" s="3"/>
      <c r="G40" s="3"/>
      <c r="H40" s="25"/>
      <c r="I40" s="25"/>
      <c r="J40" s="25"/>
      <c r="K40" s="25"/>
      <c r="L40" s="25"/>
      <c r="M40" s="25"/>
      <c r="N40" s="25"/>
      <c r="O40" s="25"/>
    </row>
    <row r="41" spans="1:15" x14ac:dyDescent="0.2">
      <c r="A41" s="3"/>
      <c r="B41" s="3"/>
      <c r="C41" s="3"/>
      <c r="D41" s="3"/>
      <c r="E41" s="3"/>
      <c r="F41" s="3"/>
      <c r="G41" s="3"/>
    </row>
  </sheetData>
  <sheetProtection sheet="1" selectLockedCells="1"/>
  <conditionalFormatting sqref="M32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Pastors</dc:creator>
  <cp:lastModifiedBy>Microsoft Office User</cp:lastModifiedBy>
  <cp:lastPrinted>2025-11-21T14:29:34Z</cp:lastPrinted>
  <dcterms:created xsi:type="dcterms:W3CDTF">2024-01-23T14:30:58Z</dcterms:created>
  <dcterms:modified xsi:type="dcterms:W3CDTF">2025-11-21T14:48:27Z</dcterms:modified>
</cp:coreProperties>
</file>